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rena.Ratnik\Desktop\"/>
    </mc:Choice>
  </mc:AlternateContent>
  <bookViews>
    <workbookView xWindow="0" yWindow="0" windowWidth="18675" windowHeight="11820"/>
  </bookViews>
  <sheets>
    <sheet name="lisa õiendile" sheetId="1" r:id="rId1"/>
  </sheets>
  <definedNames>
    <definedName name="_xlnm._FilterDatabase" localSheetId="0" hidden="1">'lisa õiendile'!$A$6:$I$11</definedName>
    <definedName name="_xlnm.Print_Titles" localSheetId="0">'lisa õiendile'!$5:$6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7" i="1"/>
  <c r="I7" i="1"/>
  <c r="E41" i="1" l="1"/>
  <c r="I41" i="1" s="1"/>
  <c r="C41" i="1"/>
  <c r="I40" i="1"/>
  <c r="I39" i="1" s="1"/>
  <c r="E40" i="1"/>
  <c r="C40" i="1"/>
  <c r="H39" i="1"/>
  <c r="G39" i="1"/>
  <c r="F39" i="1"/>
  <c r="E39" i="1"/>
  <c r="D39" i="1"/>
  <c r="C39" i="1"/>
  <c r="H38" i="1"/>
  <c r="H37" i="1" s="1"/>
  <c r="H32" i="1" s="1"/>
  <c r="E38" i="1"/>
  <c r="C38" i="1" s="1"/>
  <c r="D38" i="1"/>
  <c r="G37" i="1"/>
  <c r="F37" i="1"/>
  <c r="D37" i="1"/>
  <c r="E36" i="1"/>
  <c r="I36" i="1" s="1"/>
  <c r="C36" i="1"/>
  <c r="E35" i="1"/>
  <c r="E33" i="1" s="1"/>
  <c r="C35" i="1"/>
  <c r="I34" i="1"/>
  <c r="E34" i="1"/>
  <c r="C34" i="1"/>
  <c r="H33" i="1"/>
  <c r="G33" i="1"/>
  <c r="F33" i="1"/>
  <c r="D33" i="1"/>
  <c r="G32" i="1"/>
  <c r="F32" i="1"/>
  <c r="D32" i="1"/>
  <c r="I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C28" i="1"/>
  <c r="I27" i="1"/>
  <c r="C27" i="1"/>
  <c r="I26" i="1"/>
  <c r="C26" i="1"/>
  <c r="I25" i="1"/>
  <c r="C25" i="1"/>
  <c r="I24" i="1"/>
  <c r="C24" i="1"/>
  <c r="I23" i="1"/>
  <c r="C23" i="1"/>
  <c r="I22" i="1"/>
  <c r="C22" i="1"/>
  <c r="I21" i="1"/>
  <c r="I20" i="1"/>
  <c r="I12" i="1" s="1"/>
  <c r="I11" i="1" s="1"/>
  <c r="I19" i="1"/>
  <c r="I18" i="1"/>
  <c r="I17" i="1"/>
  <c r="I16" i="1"/>
  <c r="I15" i="1"/>
  <c r="C15" i="1"/>
  <c r="I14" i="1"/>
  <c r="C14" i="1"/>
  <c r="I13" i="1"/>
  <c r="C13" i="1"/>
  <c r="C12" i="1" s="1"/>
  <c r="C11" i="1" s="1"/>
  <c r="H12" i="1"/>
  <c r="H11" i="1" s="1"/>
  <c r="G12" i="1"/>
  <c r="G11" i="1" s="1"/>
  <c r="G7" i="1" s="1"/>
  <c r="F12" i="1"/>
  <c r="F11" i="1" s="1"/>
  <c r="F7" i="1" s="1"/>
  <c r="E12" i="1"/>
  <c r="E11" i="1" s="1"/>
  <c r="D12" i="1"/>
  <c r="D11" i="1" s="1"/>
  <c r="I10" i="1"/>
  <c r="C10" i="1"/>
  <c r="I9" i="1"/>
  <c r="H9" i="1"/>
  <c r="H8" i="1" s="1"/>
  <c r="E9" i="1"/>
  <c r="E8" i="1" s="1"/>
  <c r="D9" i="1"/>
  <c r="D8" i="1" s="1"/>
  <c r="C9" i="1"/>
  <c r="C8" i="1" s="1"/>
  <c r="I8" i="1"/>
  <c r="C33" i="1" l="1"/>
  <c r="D7" i="1"/>
  <c r="H7" i="1"/>
  <c r="I38" i="1"/>
  <c r="I37" i="1" s="1"/>
  <c r="I35" i="1"/>
  <c r="I33" i="1" s="1"/>
  <c r="I32" i="1" s="1"/>
  <c r="E37" i="1"/>
  <c r="C37" i="1" s="1"/>
  <c r="C32" i="1" l="1"/>
  <c r="C7" i="1" s="1"/>
</calcChain>
</file>

<file path=xl/sharedStrings.xml><?xml version="1.0" encoding="utf-8"?>
<sst xmlns="http://schemas.openxmlformats.org/spreadsheetml/2006/main" count="72" uniqueCount="49">
  <si>
    <t>Muutmised 2021. a riikliku toetuse arvel tehtavate Covid19 investeerimiskulude eelarves</t>
  </si>
  <si>
    <t>eurodes</t>
  </si>
  <si>
    <t>esialgne eelarve</t>
  </si>
  <si>
    <t>osak</t>
  </si>
  <si>
    <t>KOKKU</t>
  </si>
  <si>
    <t>Finantseerimisallikad</t>
  </si>
  <si>
    <t>finantseerimisallikad</t>
  </si>
  <si>
    <t>Kokku objekti uus maksumus</t>
  </si>
  <si>
    <t>linn</t>
  </si>
  <si>
    <t>toetused</t>
  </si>
  <si>
    <t>eelarve muudatus (toetuse arvel)</t>
  </si>
  <si>
    <t>Rah.min. poolt aktseptitud maksumus</t>
  </si>
  <si>
    <t>Kokku</t>
  </si>
  <si>
    <t>ÜLDISED VALITSUSSEKTORI TEENUSED</t>
  </si>
  <si>
    <r>
      <t xml:space="preserve">   </t>
    </r>
    <r>
      <rPr>
        <b/>
        <i/>
        <sz val="11"/>
        <rFont val="Times New Roman"/>
        <family val="1"/>
        <charset val="186"/>
      </rPr>
      <t>Linnavalitsus</t>
    </r>
  </si>
  <si>
    <t>Raekoja plats 14 hooneosa projekteerimis- ja ehitustööd</t>
  </si>
  <si>
    <t>LVO</t>
  </si>
  <si>
    <t>MAJANDUS</t>
  </si>
  <si>
    <t>Tänavate rekonstrueerimine, ehitus, 
projekteerimine</t>
  </si>
  <si>
    <t xml:space="preserve">Oa tn (Kroonuaia-Marja) </t>
  </si>
  <si>
    <t>LMO</t>
  </si>
  <si>
    <t>Nurme tn (Vahi-Kruusamäe)</t>
  </si>
  <si>
    <t xml:space="preserve">Raatuse tn (Pikk-Puiestee) </t>
  </si>
  <si>
    <t>Poe tn kõnni- ja sõidutee ja Vabaduse pst kõnnitee taastusremont</t>
  </si>
  <si>
    <t>Soola tn (Kaluri-Väike Turu) taasusremont</t>
  </si>
  <si>
    <t>Puusepa (Riia-Lunini põik) taastusremont</t>
  </si>
  <si>
    <t>Sõpruse silla pealesõit (Karlova poolne ots)</t>
  </si>
  <si>
    <t>Kalevi tn sõiduteekatte taastusremont</t>
  </si>
  <si>
    <t xml:space="preserve">Hipodroomi tn lõigus
( Metshaldja–Kraavikalda tn) taastusremondiks </t>
  </si>
  <si>
    <t>J. Koorti ja E. Kõksi tänavatele tolmuvaba katte rajamine</t>
  </si>
  <si>
    <t>K.E. von Baeri tn (Jakobi-Lossi)</t>
  </si>
  <si>
    <t>Kopli tn (Ristiku-Roopa)</t>
  </si>
  <si>
    <t>Aardla tn (Ülenurme-Võru)</t>
  </si>
  <si>
    <t>Papli tn (Anne -Jaama)</t>
  </si>
  <si>
    <t>Staadioni tn (Lubja-Liiva)</t>
  </si>
  <si>
    <t>Kroonuaia silla vuugid</t>
  </si>
  <si>
    <t>ELAMU- ja KOMMUNAALMAJANDUS</t>
  </si>
  <si>
    <t xml:space="preserve">  Muu elamu- ja kommunaaltegevus</t>
  </si>
  <si>
    <t>Tuigo kalmistu leinamaja, värava ja bussipaviljoni ehitus</t>
  </si>
  <si>
    <t>HARIDUS</t>
  </si>
  <si>
    <t xml:space="preserve">   Koolieelsed lasteasutused</t>
  </si>
  <si>
    <t>lasteaedade rühmade remondid</t>
  </si>
  <si>
    <t>lasteaedade rühmade sisustus</t>
  </si>
  <si>
    <t>lasteaedade mänguväljakute ja õuepaviljonide korrashoid</t>
  </si>
  <si>
    <t xml:space="preserve">   Üldhariduskoolid</t>
  </si>
  <si>
    <t>K.J. Petersoni Gümnaasiumi (Kaunase pst 70) keldiruumide remont</t>
  </si>
  <si>
    <t xml:space="preserve">   Muu haridus (09800)</t>
  </si>
  <si>
    <t>haridusasutuste territooriumide korrashoid</t>
  </si>
  <si>
    <t>haridusasutuste tehnosüsteemide korrastamine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</si>
</sst>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8" x14ac:knownFonts="1">
    <font>
      <sz val="10"/>
      <name val="Arial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1"/>
      <color theme="0" tint="-0.49998474074526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1"/>
      <name val="Times New Roman"/>
      <family val="1"/>
      <charset val="186"/>
    </font>
    <font>
      <i/>
      <sz val="9"/>
      <name val="Times New Roman"/>
      <family val="1"/>
      <charset val="186"/>
    </font>
    <font>
      <b/>
      <u/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4" fontId="2" fillId="2" borderId="0" xfId="1" applyNumberFormat="1" applyFont="1" applyFill="1"/>
    <xf numFmtId="0" fontId="2" fillId="2" borderId="0" xfId="1" applyFont="1" applyFill="1"/>
    <xf numFmtId="0" fontId="3" fillId="2" borderId="0" xfId="1" applyFont="1" applyFill="1" applyBorder="1" applyAlignment="1">
      <alignment wrapText="1"/>
    </xf>
    <xf numFmtId="0" fontId="4" fillId="2" borderId="0" xfId="1" applyFont="1" applyFill="1" applyBorder="1" applyAlignment="1">
      <alignment horizontal="center" wrapText="1"/>
    </xf>
    <xf numFmtId="3" fontId="2" fillId="2" borderId="0" xfId="1" applyNumberFormat="1" applyFont="1" applyFill="1" applyBorder="1" applyAlignment="1">
      <alignment horizontal="right" wrapText="1"/>
    </xf>
    <xf numFmtId="3" fontId="5" fillId="2" borderId="0" xfId="1" applyNumberFormat="1" applyFont="1" applyFill="1" applyBorder="1"/>
    <xf numFmtId="0" fontId="6" fillId="2" borderId="0" xfId="1" applyFont="1" applyFill="1" applyBorder="1" applyAlignment="1">
      <alignment horizontal="right" vertical="center"/>
    </xf>
    <xf numFmtId="3" fontId="2" fillId="2" borderId="0" xfId="1" applyNumberFormat="1" applyFont="1" applyFill="1"/>
    <xf numFmtId="0" fontId="7" fillId="2" borderId="1" xfId="1" applyFont="1" applyFill="1" applyBorder="1" applyAlignment="1">
      <alignment wrapText="1"/>
    </xf>
    <xf numFmtId="0" fontId="8" fillId="2" borderId="1" xfId="1" applyFont="1" applyFill="1" applyBorder="1" applyAlignment="1">
      <alignment horizontal="center" wrapText="1"/>
    </xf>
    <xf numFmtId="0" fontId="9" fillId="2" borderId="0" xfId="0" applyFont="1" applyFill="1" applyBorder="1" applyAlignment="1">
      <alignment wrapText="1"/>
    </xf>
    <xf numFmtId="0" fontId="9" fillId="2" borderId="0" xfId="1" applyFont="1" applyFill="1" applyAlignment="1">
      <alignment vertical="center"/>
    </xf>
    <xf numFmtId="3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164" fontId="8" fillId="0" borderId="13" xfId="1" applyNumberFormat="1" applyFont="1" applyFill="1" applyBorder="1" applyAlignment="1">
      <alignment horizontal="center" vertical="center"/>
    </xf>
    <xf numFmtId="164" fontId="8" fillId="0" borderId="14" xfId="1" applyNumberFormat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3" fontId="3" fillId="2" borderId="4" xfId="1" applyNumberFormat="1" applyFont="1" applyFill="1" applyBorder="1" applyAlignment="1">
      <alignment horizontal="center" vertical="center"/>
    </xf>
    <xf numFmtId="3" fontId="11" fillId="2" borderId="0" xfId="1" applyNumberFormat="1" applyFont="1" applyFill="1" applyAlignment="1">
      <alignment vertical="center"/>
    </xf>
    <xf numFmtId="0" fontId="11" fillId="2" borderId="0" xfId="1" applyFont="1" applyFill="1" applyAlignment="1">
      <alignment vertical="center"/>
    </xf>
    <xf numFmtId="0" fontId="3" fillId="2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vertical="center"/>
    </xf>
    <xf numFmtId="3" fontId="3" fillId="2" borderId="1" xfId="1" applyNumberFormat="1" applyFont="1" applyFill="1" applyBorder="1" applyAlignment="1">
      <alignment vertical="center"/>
    </xf>
    <xf numFmtId="3" fontId="3" fillId="2" borderId="1" xfId="1" applyNumberFormat="1" applyFont="1" applyFill="1" applyBorder="1" applyAlignment="1">
      <alignment horizontal="right" vertical="center"/>
    </xf>
    <xf numFmtId="0" fontId="2" fillId="2" borderId="18" xfId="1" applyFont="1" applyFill="1" applyBorder="1" applyAlignment="1">
      <alignment horizontal="left" wrapText="1"/>
    </xf>
    <xf numFmtId="0" fontId="13" fillId="2" borderId="19" xfId="1" applyFont="1" applyFill="1" applyBorder="1" applyAlignment="1">
      <alignment horizontal="center" wrapText="1"/>
    </xf>
    <xf numFmtId="3" fontId="12" fillId="0" borderId="20" xfId="1" applyNumberFormat="1" applyFont="1" applyFill="1" applyBorder="1"/>
    <xf numFmtId="3" fontId="12" fillId="0" borderId="21" xfId="1" applyNumberFormat="1" applyFont="1" applyFill="1" applyBorder="1"/>
    <xf numFmtId="3" fontId="12" fillId="0" borderId="22" xfId="1" applyNumberFormat="1" applyFont="1" applyFill="1" applyBorder="1"/>
    <xf numFmtId="3" fontId="12" fillId="0" borderId="23" xfId="1" applyNumberFormat="1" applyFont="1" applyFill="1" applyBorder="1"/>
    <xf numFmtId="0" fontId="2" fillId="0" borderId="24" xfId="1" applyFont="1" applyFill="1" applyBorder="1" applyAlignment="1">
      <alignment horizontal="left" wrapText="1"/>
    </xf>
    <xf numFmtId="0" fontId="6" fillId="0" borderId="25" xfId="1" applyFont="1" applyFill="1" applyBorder="1" applyAlignment="1">
      <alignment horizontal="left" vertical="center"/>
    </xf>
    <xf numFmtId="3" fontId="2" fillId="0" borderId="24" xfId="1" applyNumberFormat="1" applyFont="1" applyFill="1" applyBorder="1" applyAlignment="1">
      <alignment horizontal="right" vertical="center" wrapText="1"/>
    </xf>
    <xf numFmtId="3" fontId="2" fillId="0" borderId="26" xfId="1" applyNumberFormat="1" applyFont="1" applyFill="1" applyBorder="1" applyAlignment="1">
      <alignment vertical="center"/>
    </xf>
    <xf numFmtId="3" fontId="2" fillId="0" borderId="27" xfId="1" applyNumberFormat="1" applyFont="1" applyFill="1" applyBorder="1" applyAlignment="1">
      <alignment vertical="center"/>
    </xf>
    <xf numFmtId="3" fontId="2" fillId="0" borderId="15" xfId="1" applyNumberFormat="1" applyFont="1" applyFill="1" applyBorder="1" applyAlignment="1">
      <alignment vertical="center"/>
    </xf>
    <xf numFmtId="3" fontId="2" fillId="0" borderId="16" xfId="1" applyNumberFormat="1" applyFont="1" applyFill="1" applyBorder="1" applyAlignment="1">
      <alignment horizontal="right" vertical="center"/>
    </xf>
    <xf numFmtId="3" fontId="2" fillId="0" borderId="17" xfId="1" applyNumberFormat="1" applyFont="1" applyFill="1" applyBorder="1" applyAlignment="1">
      <alignment vertical="center"/>
    </xf>
    <xf numFmtId="49" fontId="3" fillId="0" borderId="28" xfId="1" applyNumberFormat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/>
    </xf>
    <xf numFmtId="3" fontId="3" fillId="0" borderId="4" xfId="1" applyNumberFormat="1" applyFont="1" applyFill="1" applyBorder="1" applyAlignment="1">
      <alignment vertical="center"/>
    </xf>
    <xf numFmtId="49" fontId="14" fillId="0" borderId="24" xfId="1" applyNumberFormat="1" applyFont="1" applyFill="1" applyBorder="1" applyAlignment="1">
      <alignment horizontal="left" wrapText="1" indent="1"/>
    </xf>
    <xf numFmtId="0" fontId="6" fillId="0" borderId="29" xfId="1" applyFont="1" applyFill="1" applyBorder="1" applyAlignment="1">
      <alignment horizontal="left"/>
    </xf>
    <xf numFmtId="3" fontId="14" fillId="0" borderId="24" xfId="1" applyNumberFormat="1" applyFont="1" applyFill="1" applyBorder="1" applyAlignment="1">
      <alignment vertical="center"/>
    </xf>
    <xf numFmtId="3" fontId="14" fillId="0" borderId="30" xfId="1" applyNumberFormat="1" applyFont="1" applyFill="1" applyBorder="1" applyAlignment="1">
      <alignment vertical="center"/>
    </xf>
    <xf numFmtId="49" fontId="2" fillId="0" borderId="24" xfId="1" applyNumberFormat="1" applyFont="1" applyFill="1" applyBorder="1" applyAlignment="1">
      <alignment horizontal="left" wrapText="1" indent="1"/>
    </xf>
    <xf numFmtId="3" fontId="2" fillId="0" borderId="24" xfId="1" applyNumberFormat="1" applyFont="1" applyFill="1" applyBorder="1" applyAlignment="1">
      <alignment horizontal="right" wrapText="1"/>
    </xf>
    <xf numFmtId="3" fontId="2" fillId="0" borderId="26" xfId="1" applyNumberFormat="1" applyFont="1" applyFill="1" applyBorder="1" applyAlignment="1"/>
    <xf numFmtId="3" fontId="2" fillId="0" borderId="31" xfId="1" applyNumberFormat="1" applyFont="1" applyFill="1" applyBorder="1" applyAlignment="1"/>
    <xf numFmtId="3" fontId="2" fillId="0" borderId="0" xfId="1" applyNumberFormat="1" applyFont="1" applyFill="1" applyAlignment="1"/>
    <xf numFmtId="3" fontId="2" fillId="0" borderId="32" xfId="1" applyNumberFormat="1" applyFont="1" applyFill="1" applyBorder="1" applyAlignment="1"/>
    <xf numFmtId="3" fontId="2" fillId="0" borderId="30" xfId="1" applyNumberFormat="1" applyFont="1" applyFill="1" applyBorder="1" applyAlignment="1"/>
    <xf numFmtId="3" fontId="2" fillId="2" borderId="0" xfId="1" applyNumberFormat="1" applyFont="1" applyFill="1" applyBorder="1"/>
    <xf numFmtId="0" fontId="15" fillId="2" borderId="0" xfId="1" applyFont="1" applyFill="1"/>
    <xf numFmtId="3" fontId="2" fillId="0" borderId="0" xfId="1" applyNumberFormat="1" applyFont="1" applyFill="1" applyBorder="1" applyAlignment="1"/>
    <xf numFmtId="3" fontId="2" fillId="0" borderId="0" xfId="1" applyNumberFormat="1" applyFont="1" applyFill="1" applyBorder="1"/>
    <xf numFmtId="0" fontId="2" fillId="2" borderId="0" xfId="1" applyFont="1" applyFill="1" applyBorder="1"/>
    <xf numFmtId="4" fontId="6" fillId="0" borderId="29" xfId="0" applyNumberFormat="1" applyFont="1" applyFill="1" applyBorder="1" applyAlignment="1">
      <alignment horizontal="left"/>
    </xf>
    <xf numFmtId="3" fontId="2" fillId="0" borderId="16" xfId="1" applyNumberFormat="1" applyFont="1" applyFill="1" applyBorder="1" applyAlignment="1"/>
    <xf numFmtId="3" fontId="2" fillId="0" borderId="33" xfId="1" applyNumberFormat="1" applyFont="1" applyFill="1" applyBorder="1" applyAlignment="1"/>
    <xf numFmtId="3" fontId="2" fillId="0" borderId="17" xfId="1" applyNumberFormat="1" applyFont="1" applyFill="1" applyBorder="1" applyAlignment="1"/>
    <xf numFmtId="0" fontId="3" fillId="2" borderId="34" xfId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left"/>
    </xf>
    <xf numFmtId="3" fontId="3" fillId="0" borderId="28" xfId="1" applyNumberFormat="1" applyFont="1" applyFill="1" applyBorder="1" applyAlignment="1">
      <alignment horizontal="right" wrapText="1"/>
    </xf>
    <xf numFmtId="3" fontId="3" fillId="0" borderId="35" xfId="1" applyNumberFormat="1" applyFont="1" applyFill="1" applyBorder="1" applyAlignment="1">
      <alignment horizontal="right" wrapText="1"/>
    </xf>
    <xf numFmtId="3" fontId="3" fillId="0" borderId="36" xfId="1" applyNumberFormat="1" applyFont="1" applyFill="1" applyBorder="1" applyAlignment="1">
      <alignment horizontal="right" wrapText="1"/>
    </xf>
    <xf numFmtId="3" fontId="3" fillId="0" borderId="34" xfId="1" applyNumberFormat="1" applyFont="1" applyFill="1" applyBorder="1" applyAlignment="1">
      <alignment horizontal="right" wrapText="1"/>
    </xf>
    <xf numFmtId="3" fontId="3" fillId="0" borderId="37" xfId="1" applyNumberFormat="1" applyFont="1" applyFill="1" applyBorder="1" applyAlignment="1">
      <alignment horizontal="right" wrapText="1"/>
    </xf>
    <xf numFmtId="49" fontId="12" fillId="0" borderId="38" xfId="1" applyNumberFormat="1" applyFont="1" applyFill="1" applyBorder="1" applyAlignment="1">
      <alignment wrapText="1"/>
    </xf>
    <xf numFmtId="3" fontId="12" fillId="0" borderId="39" xfId="1" applyNumberFormat="1" applyFont="1" applyFill="1" applyBorder="1" applyAlignment="1">
      <alignment horizontal="right" wrapText="1"/>
    </xf>
    <xf numFmtId="3" fontId="12" fillId="0" borderId="40" xfId="1" applyNumberFormat="1" applyFont="1" applyFill="1" applyBorder="1"/>
    <xf numFmtId="3" fontId="12" fillId="0" borderId="41" xfId="1" applyNumberFormat="1" applyFont="1" applyFill="1" applyBorder="1"/>
    <xf numFmtId="3" fontId="12" fillId="0" borderId="42" xfId="1" applyNumberFormat="1" applyFont="1" applyFill="1" applyBorder="1"/>
    <xf numFmtId="3" fontId="12" fillId="0" borderId="40" xfId="1" applyNumberFormat="1" applyFont="1" applyFill="1" applyBorder="1" applyAlignment="1">
      <alignment horizontal="right" wrapText="1"/>
    </xf>
    <xf numFmtId="3" fontId="12" fillId="0" borderId="8" xfId="1" applyNumberFormat="1" applyFont="1" applyFill="1" applyBorder="1"/>
    <xf numFmtId="49" fontId="2" fillId="0" borderId="43" xfId="1" applyNumberFormat="1" applyFont="1" applyFill="1" applyBorder="1" applyAlignment="1">
      <alignment horizontal="left" wrapText="1" indent="1"/>
    </xf>
    <xf numFmtId="3" fontId="2" fillId="0" borderId="44" xfId="1" applyNumberFormat="1" applyFont="1" applyFill="1" applyBorder="1" applyAlignment="1">
      <alignment horizontal="right" wrapText="1"/>
    </xf>
    <xf numFmtId="3" fontId="2" fillId="0" borderId="12" xfId="1" applyNumberFormat="1" applyFont="1" applyFill="1" applyBorder="1" applyAlignment="1"/>
    <xf numFmtId="3" fontId="2" fillId="0" borderId="15" xfId="1" applyNumberFormat="1" applyFont="1" applyFill="1" applyBorder="1" applyAlignment="1"/>
    <xf numFmtId="3" fontId="2" fillId="0" borderId="16" xfId="1" applyNumberFormat="1" applyFont="1" applyFill="1" applyBorder="1" applyAlignment="1">
      <alignment horizontal="right"/>
    </xf>
    <xf numFmtId="0" fontId="3" fillId="0" borderId="28" xfId="1" applyFont="1" applyFill="1" applyBorder="1" applyAlignment="1">
      <alignment vertical="center" wrapText="1"/>
    </xf>
    <xf numFmtId="3" fontId="3" fillId="0" borderId="28" xfId="1" applyNumberFormat="1" applyFont="1" applyFill="1" applyBorder="1" applyAlignment="1">
      <alignment vertical="center"/>
    </xf>
    <xf numFmtId="3" fontId="3" fillId="0" borderId="35" xfId="1" applyNumberFormat="1" applyFont="1" applyFill="1" applyBorder="1" applyAlignment="1">
      <alignment vertical="center"/>
    </xf>
    <xf numFmtId="3" fontId="3" fillId="0" borderId="36" xfId="1" applyNumberFormat="1" applyFont="1" applyFill="1" applyBorder="1" applyAlignment="1">
      <alignment vertical="center"/>
    </xf>
    <xf numFmtId="3" fontId="3" fillId="0" borderId="34" xfId="1" applyNumberFormat="1" applyFont="1" applyFill="1" applyBorder="1" applyAlignment="1">
      <alignment vertical="center"/>
    </xf>
    <xf numFmtId="3" fontId="3" fillId="0" borderId="37" xfId="1" applyNumberFormat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12" fillId="0" borderId="24" xfId="1" applyFont="1" applyFill="1" applyBorder="1" applyAlignment="1">
      <alignment wrapText="1"/>
    </xf>
    <xf numFmtId="3" fontId="12" fillId="0" borderId="45" xfId="1" applyNumberFormat="1" applyFont="1" applyFill="1" applyBorder="1"/>
    <xf numFmtId="3" fontId="12" fillId="0" borderId="7" xfId="1" applyNumberFormat="1" applyFont="1" applyFill="1" applyBorder="1"/>
    <xf numFmtId="0" fontId="2" fillId="0" borderId="24" xfId="1" applyFont="1" applyFill="1" applyBorder="1" applyAlignment="1">
      <alignment horizontal="left" wrapText="1" indent="1"/>
    </xf>
    <xf numFmtId="3" fontId="2" fillId="0" borderId="31" xfId="1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/>
    </xf>
    <xf numFmtId="3" fontId="2" fillId="0" borderId="32" xfId="1" applyNumberFormat="1" applyFont="1" applyFill="1" applyBorder="1" applyAlignment="1">
      <alignment horizontal="right"/>
    </xf>
    <xf numFmtId="3" fontId="2" fillId="0" borderId="30" xfId="1" applyNumberFormat="1" applyFont="1" applyFill="1" applyBorder="1" applyAlignment="1">
      <alignment vertical="center"/>
    </xf>
    <xf numFmtId="0" fontId="6" fillId="2" borderId="0" xfId="1" applyFont="1" applyFill="1"/>
    <xf numFmtId="3" fontId="2" fillId="0" borderId="0" xfId="0" applyNumberFormat="1" applyFont="1" applyFill="1" applyBorder="1"/>
    <xf numFmtId="0" fontId="2" fillId="0" borderId="24" xfId="1" applyFont="1" applyFill="1" applyBorder="1" applyAlignment="1">
      <alignment horizontal="left" vertical="center" wrapText="1" indent="1"/>
    </xf>
    <xf numFmtId="0" fontId="6" fillId="0" borderId="29" xfId="1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/>
    <xf numFmtId="0" fontId="12" fillId="0" borderId="46" xfId="1" applyFont="1" applyFill="1" applyBorder="1" applyAlignment="1">
      <alignment wrapText="1"/>
    </xf>
    <xf numFmtId="3" fontId="12" fillId="0" borderId="20" xfId="1" applyNumberFormat="1" applyFont="1" applyFill="1" applyBorder="1" applyAlignment="1">
      <alignment horizontal="right" wrapText="1"/>
    </xf>
    <xf numFmtId="3" fontId="12" fillId="0" borderId="21" xfId="1" applyNumberFormat="1" applyFont="1" applyFill="1" applyBorder="1" applyAlignment="1"/>
    <xf numFmtId="3" fontId="12" fillId="0" borderId="47" xfId="1" applyNumberFormat="1" applyFont="1" applyFill="1" applyBorder="1" applyAlignment="1"/>
    <xf numFmtId="3" fontId="12" fillId="0" borderId="22" xfId="1" applyNumberFormat="1" applyFont="1" applyFill="1" applyBorder="1" applyAlignment="1"/>
    <xf numFmtId="3" fontId="12" fillId="0" borderId="48" xfId="1" applyNumberFormat="1" applyFont="1" applyFill="1" applyBorder="1" applyAlignment="1"/>
    <xf numFmtId="0" fontId="6" fillId="2" borderId="0" xfId="1" applyFont="1" applyFill="1" applyBorder="1"/>
    <xf numFmtId="3" fontId="12" fillId="0" borderId="20" xfId="1" applyNumberFormat="1" applyFont="1" applyFill="1" applyBorder="1" applyAlignment="1">
      <alignment horizontal="right" vertical="center" wrapText="1"/>
    </xf>
    <xf numFmtId="3" fontId="12" fillId="0" borderId="47" xfId="1" applyNumberFormat="1" applyFont="1" applyFill="1" applyBorder="1"/>
    <xf numFmtId="3" fontId="12" fillId="0" borderId="49" xfId="1" applyNumberFormat="1" applyFont="1" applyFill="1" applyBorder="1"/>
    <xf numFmtId="0" fontId="2" fillId="0" borderId="24" xfId="1" applyFont="1" applyFill="1" applyBorder="1" applyAlignment="1">
      <alignment wrapText="1"/>
    </xf>
    <xf numFmtId="0" fontId="2" fillId="0" borderId="44" xfId="1" applyFont="1" applyFill="1" applyBorder="1" applyAlignment="1">
      <alignment wrapText="1"/>
    </xf>
    <xf numFmtId="0" fontId="6" fillId="0" borderId="25" xfId="1" applyFont="1" applyFill="1" applyBorder="1" applyAlignment="1">
      <alignment horizontal="left"/>
    </xf>
    <xf numFmtId="3" fontId="2" fillId="0" borderId="15" xfId="0" applyNumberFormat="1" applyFont="1" applyFill="1" applyBorder="1" applyAlignment="1">
      <alignment horizontal="right"/>
    </xf>
    <xf numFmtId="0" fontId="13" fillId="2" borderId="0" xfId="1" applyFont="1" applyFill="1" applyBorder="1" applyAlignment="1">
      <alignment horizontal="center" vertical="center" wrapText="1"/>
    </xf>
    <xf numFmtId="3" fontId="2" fillId="2" borderId="0" xfId="1" applyNumberFormat="1" applyFont="1" applyFill="1" applyBorder="1" applyAlignment="1">
      <alignment horizontal="right" vertical="center" wrapText="1"/>
    </xf>
    <xf numFmtId="3" fontId="2" fillId="2" borderId="0" xfId="1" applyNumberFormat="1" applyFont="1" applyFill="1" applyBorder="1" applyAlignment="1">
      <alignment vertical="center"/>
    </xf>
    <xf numFmtId="1" fontId="2" fillId="2" borderId="0" xfId="1" applyNumberFormat="1" applyFont="1" applyFill="1" applyBorder="1"/>
    <xf numFmtId="0" fontId="2" fillId="2" borderId="0" xfId="1" applyFont="1" applyFill="1" applyAlignment="1">
      <alignment wrapText="1"/>
    </xf>
    <xf numFmtId="0" fontId="4" fillId="2" borderId="0" xfId="1" applyFont="1" applyFill="1" applyAlignment="1">
      <alignment horizontal="center" wrapText="1"/>
    </xf>
    <xf numFmtId="3" fontId="2" fillId="2" borderId="0" xfId="1" applyNumberFormat="1" applyFont="1" applyFill="1" applyAlignment="1">
      <alignment horizontal="right" wrapText="1"/>
    </xf>
    <xf numFmtId="164" fontId="2" fillId="2" borderId="0" xfId="1" applyNumberFormat="1" applyFont="1" applyFill="1" applyBorder="1"/>
    <xf numFmtId="0" fontId="16" fillId="2" borderId="0" xfId="0" applyFont="1" applyFill="1" applyBorder="1" applyAlignment="1">
      <alignment wrapText="1"/>
    </xf>
    <xf numFmtId="4" fontId="17" fillId="2" borderId="0" xfId="0" applyNumberFormat="1" applyFont="1" applyFill="1" applyBorder="1"/>
    <xf numFmtId="3" fontId="0" fillId="2" borderId="0" xfId="0" applyNumberFormat="1" applyFont="1" applyFill="1" applyBorder="1" applyAlignment="1">
      <alignment wrapText="1"/>
    </xf>
    <xf numFmtId="0" fontId="2" fillId="2" borderId="0" xfId="1" applyFont="1" applyFill="1" applyAlignment="1">
      <alignment horizontal="left" wrapText="1"/>
    </xf>
    <xf numFmtId="0" fontId="2" fillId="2" borderId="0" xfId="1" applyFont="1" applyFill="1" applyAlignment="1">
      <alignment wrapText="1"/>
    </xf>
    <xf numFmtId="0" fontId="2" fillId="2" borderId="0" xfId="1" applyFont="1" applyFill="1" applyAlignment="1">
      <alignment horizontal="center"/>
    </xf>
    <xf numFmtId="3" fontId="8" fillId="2" borderId="2" xfId="1" applyNumberFormat="1" applyFont="1" applyFill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7" fillId="0" borderId="5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3" fontId="8" fillId="0" borderId="6" xfId="1" applyNumberFormat="1" applyFont="1" applyFill="1" applyBorder="1" applyAlignment="1">
      <alignment horizontal="center" vertical="center" wrapText="1"/>
    </xf>
    <xf numFmtId="3" fontId="8" fillId="0" borderId="12" xfId="1" applyNumberFormat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center" vertical="center"/>
    </xf>
    <xf numFmtId="164" fontId="8" fillId="0" borderId="8" xfId="1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8" fillId="0" borderId="10" xfId="1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</cellXfs>
  <cellStyles count="2">
    <cellStyle name="Normaallaad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topLeftCell="A17" zoomScaleNormal="100" zoomScalePageLayoutView="90" workbookViewId="0">
      <selection activeCell="G40" sqref="G40"/>
    </sheetView>
  </sheetViews>
  <sheetFormatPr defaultColWidth="9.140625" defaultRowHeight="15" x14ac:dyDescent="0.25"/>
  <cols>
    <col min="1" max="1" width="36.7109375" style="122" customWidth="1"/>
    <col min="2" max="2" width="4.42578125" style="123" customWidth="1"/>
    <col min="3" max="3" width="10.7109375" style="124" customWidth="1"/>
    <col min="4" max="4" width="9.140625" style="125" customWidth="1"/>
    <col min="5" max="5" width="10.28515625" style="2" customWidth="1"/>
    <col min="6" max="6" width="9.85546875" style="2" customWidth="1"/>
    <col min="7" max="7" width="11.5703125" style="2" customWidth="1"/>
    <col min="8" max="8" width="9.85546875" style="2" customWidth="1"/>
    <col min="9" max="9" width="10.7109375" style="2" customWidth="1"/>
    <col min="10" max="11" width="9.140625" style="2"/>
    <col min="12" max="12" width="10.140625" style="2" bestFit="1" customWidth="1"/>
    <col min="13" max="16384" width="9.140625" style="2"/>
  </cols>
  <sheetData>
    <row r="1" spans="1:15" x14ac:dyDescent="0.25">
      <c r="A1" s="131" t="s">
        <v>0</v>
      </c>
      <c r="B1" s="131"/>
      <c r="C1" s="131"/>
      <c r="D1" s="131"/>
      <c r="E1" s="131"/>
      <c r="F1" s="1"/>
      <c r="G1" s="1"/>
      <c r="H1" s="1"/>
    </row>
    <row r="2" spans="1:15" ht="12" customHeight="1" x14ac:dyDescent="0.25">
      <c r="A2" s="3"/>
      <c r="B2" s="4"/>
      <c r="C2" s="5"/>
      <c r="D2" s="6"/>
      <c r="E2" s="7" t="s">
        <v>1</v>
      </c>
      <c r="F2" s="1"/>
      <c r="G2" s="1"/>
      <c r="H2" s="1"/>
    </row>
    <row r="3" spans="1:15" ht="12" customHeight="1" x14ac:dyDescent="0.25">
      <c r="A3" s="3"/>
      <c r="B3" s="4"/>
      <c r="C3" s="5"/>
      <c r="D3" s="6"/>
      <c r="E3" s="7"/>
      <c r="F3" s="1"/>
      <c r="G3" s="1"/>
      <c r="H3" s="1"/>
      <c r="M3" s="8"/>
    </row>
    <row r="4" spans="1:15" ht="12" customHeight="1" x14ac:dyDescent="0.25">
      <c r="A4" s="9"/>
      <c r="B4" s="10"/>
      <c r="C4" s="132" t="s">
        <v>2</v>
      </c>
      <c r="D4" s="133"/>
      <c r="E4" s="134"/>
      <c r="F4" s="135"/>
      <c r="G4" s="135"/>
      <c r="H4" s="135"/>
      <c r="I4" s="136"/>
    </row>
    <row r="5" spans="1:15" s="14" customFormat="1" ht="16.5" customHeight="1" x14ac:dyDescent="0.25">
      <c r="A5" s="137"/>
      <c r="B5" s="139" t="s">
        <v>3</v>
      </c>
      <c r="C5" s="141" t="s">
        <v>4</v>
      </c>
      <c r="D5" s="143" t="s">
        <v>5</v>
      </c>
      <c r="E5" s="144"/>
      <c r="F5" s="145" t="s">
        <v>6</v>
      </c>
      <c r="G5" s="145"/>
      <c r="H5" s="145"/>
      <c r="I5" s="146" t="s">
        <v>7</v>
      </c>
      <c r="J5" s="11"/>
      <c r="K5" s="12"/>
      <c r="L5" s="13"/>
      <c r="O5" s="13"/>
    </row>
    <row r="6" spans="1:15" s="14" customFormat="1" ht="56.25" customHeight="1" x14ac:dyDescent="0.2">
      <c r="A6" s="138"/>
      <c r="B6" s="140"/>
      <c r="C6" s="142"/>
      <c r="D6" s="15" t="s">
        <v>8</v>
      </c>
      <c r="E6" s="16" t="s">
        <v>9</v>
      </c>
      <c r="F6" s="17" t="s">
        <v>10</v>
      </c>
      <c r="G6" s="18" t="s">
        <v>11</v>
      </c>
      <c r="H6" s="17" t="s">
        <v>8</v>
      </c>
      <c r="I6" s="147"/>
    </row>
    <row r="7" spans="1:15" s="22" customFormat="1" ht="18" customHeight="1" x14ac:dyDescent="0.2">
      <c r="A7" s="19" t="s">
        <v>12</v>
      </c>
      <c r="B7" s="19"/>
      <c r="C7" s="20">
        <f t="shared" ref="C7:I7" si="0">C8+C11+C32+C29</f>
        <v>4347093</v>
      </c>
      <c r="D7" s="20">
        <f>D8+D11+D32+D29</f>
        <v>735000</v>
      </c>
      <c r="E7" s="20">
        <f>E8+E11+E32+E29</f>
        <v>3612093</v>
      </c>
      <c r="F7" s="20">
        <f t="shared" si="0"/>
        <v>38000.320000000007</v>
      </c>
      <c r="G7" s="20">
        <f t="shared" si="0"/>
        <v>3650093</v>
      </c>
      <c r="H7" s="20">
        <f t="shared" si="0"/>
        <v>735000</v>
      </c>
      <c r="I7" s="20">
        <f>I8+I11+I32+I29</f>
        <v>4385093.32</v>
      </c>
      <c r="J7" s="21"/>
      <c r="K7" s="21"/>
      <c r="L7" s="21"/>
    </row>
    <row r="8" spans="1:15" s="14" customFormat="1" ht="30.75" customHeight="1" x14ac:dyDescent="0.2">
      <c r="A8" s="23" t="s">
        <v>13</v>
      </c>
      <c r="B8" s="24"/>
      <c r="C8" s="25">
        <f>SUM(C9)</f>
        <v>407960</v>
      </c>
      <c r="D8" s="26">
        <f>SUM(D9)</f>
        <v>20000</v>
      </c>
      <c r="E8" s="26">
        <f>SUM(E9)</f>
        <v>387960</v>
      </c>
      <c r="F8" s="26">
        <v>0</v>
      </c>
      <c r="G8" s="27">
        <v>387960</v>
      </c>
      <c r="H8" s="26">
        <f>SUM(H9)</f>
        <v>20000</v>
      </c>
      <c r="I8" s="26">
        <f>SUM(I9)</f>
        <v>407960</v>
      </c>
    </row>
    <row r="9" spans="1:15" ht="17.25" customHeight="1" x14ac:dyDescent="0.25">
      <c r="A9" s="28" t="s">
        <v>14</v>
      </c>
      <c r="B9" s="29"/>
      <c r="C9" s="30">
        <f>SUM(C10:C10)</f>
        <v>407960</v>
      </c>
      <c r="D9" s="31">
        <f>SUM(D10:D10)</f>
        <v>20000</v>
      </c>
      <c r="E9" s="32">
        <f>SUM(E10:E10)</f>
        <v>387960</v>
      </c>
      <c r="F9" s="33">
        <v>0</v>
      </c>
      <c r="G9" s="30">
        <v>387960</v>
      </c>
      <c r="H9" s="32">
        <f>SUM(H10:H10)</f>
        <v>20000</v>
      </c>
      <c r="I9" s="33">
        <f>SUM(I10:I10)</f>
        <v>407960</v>
      </c>
    </row>
    <row r="10" spans="1:15" ht="30" x14ac:dyDescent="0.25">
      <c r="A10" s="34" t="s">
        <v>15</v>
      </c>
      <c r="B10" s="35" t="s">
        <v>16</v>
      </c>
      <c r="C10" s="36">
        <f>SUM(D10:E10)</f>
        <v>407960</v>
      </c>
      <c r="D10" s="37">
        <v>20000</v>
      </c>
      <c r="E10" s="38">
        <v>387960</v>
      </c>
      <c r="F10" s="39">
        <v>0</v>
      </c>
      <c r="G10" s="40">
        <v>387960</v>
      </c>
      <c r="H10" s="37">
        <v>20000</v>
      </c>
      <c r="I10" s="41">
        <f>E10+F10+H10</f>
        <v>407960</v>
      </c>
    </row>
    <row r="11" spans="1:15" s="14" customFormat="1" ht="17.25" customHeight="1" x14ac:dyDescent="0.2">
      <c r="A11" s="42" t="s">
        <v>17</v>
      </c>
      <c r="B11" s="43"/>
      <c r="C11" s="44">
        <f>C12</f>
        <v>2150000</v>
      </c>
      <c r="D11" s="44">
        <f t="shared" ref="D11:I11" si="1">D12</f>
        <v>0</v>
      </c>
      <c r="E11" s="44">
        <f t="shared" si="1"/>
        <v>2150000</v>
      </c>
      <c r="F11" s="44">
        <f t="shared" si="1"/>
        <v>1726</v>
      </c>
      <c r="G11" s="44">
        <f t="shared" si="1"/>
        <v>2151726</v>
      </c>
      <c r="H11" s="44">
        <f t="shared" si="1"/>
        <v>0</v>
      </c>
      <c r="I11" s="44">
        <f t="shared" si="1"/>
        <v>2151726</v>
      </c>
      <c r="J11" s="13"/>
    </row>
    <row r="12" spans="1:15" ht="27.75" customHeight="1" x14ac:dyDescent="0.25">
      <c r="A12" s="45" t="s">
        <v>18</v>
      </c>
      <c r="B12" s="46"/>
      <c r="C12" s="47">
        <f t="shared" ref="C12:I12" si="2">SUM(C13:C28)</f>
        <v>2150000</v>
      </c>
      <c r="D12" s="47">
        <f t="shared" si="2"/>
        <v>0</v>
      </c>
      <c r="E12" s="47">
        <f t="shared" si="2"/>
        <v>2150000</v>
      </c>
      <c r="F12" s="47">
        <f t="shared" si="2"/>
        <v>1726</v>
      </c>
      <c r="G12" s="47">
        <f t="shared" si="2"/>
        <v>2151726</v>
      </c>
      <c r="H12" s="47">
        <f t="shared" si="2"/>
        <v>0</v>
      </c>
      <c r="I12" s="48">
        <f t="shared" si="2"/>
        <v>2151726</v>
      </c>
      <c r="J12" s="8"/>
    </row>
    <row r="13" spans="1:15" ht="15.75" customHeight="1" x14ac:dyDescent="0.25">
      <c r="A13" s="49" t="s">
        <v>19</v>
      </c>
      <c r="B13" s="46" t="s">
        <v>20</v>
      </c>
      <c r="C13" s="50">
        <f t="shared" ref="C13:C28" si="3">SUM(D13:E13)</f>
        <v>629000</v>
      </c>
      <c r="D13" s="51">
        <v>0</v>
      </c>
      <c r="E13" s="52">
        <v>629000</v>
      </c>
      <c r="F13" s="53">
        <v>-774</v>
      </c>
      <c r="G13" s="54">
        <v>628226</v>
      </c>
      <c r="H13" s="52">
        <v>0</v>
      </c>
      <c r="I13" s="55">
        <f>E13+F13</f>
        <v>628226</v>
      </c>
    </row>
    <row r="14" spans="1:15" x14ac:dyDescent="0.25">
      <c r="A14" s="49" t="s">
        <v>21</v>
      </c>
      <c r="B14" s="46" t="s">
        <v>20</v>
      </c>
      <c r="C14" s="50">
        <f t="shared" si="3"/>
        <v>318000</v>
      </c>
      <c r="D14" s="51">
        <v>0</v>
      </c>
      <c r="E14" s="52">
        <v>318000</v>
      </c>
      <c r="F14" s="53">
        <v>388</v>
      </c>
      <c r="G14" s="54">
        <v>318388</v>
      </c>
      <c r="H14" s="52">
        <v>0</v>
      </c>
      <c r="I14" s="55">
        <f t="shared" ref="I14:I31" si="4">E14+F14</f>
        <v>318388</v>
      </c>
    </row>
    <row r="15" spans="1:15" x14ac:dyDescent="0.25">
      <c r="A15" s="49" t="s">
        <v>22</v>
      </c>
      <c r="B15" s="46" t="s">
        <v>20</v>
      </c>
      <c r="C15" s="50">
        <f t="shared" si="3"/>
        <v>293300</v>
      </c>
      <c r="D15" s="51">
        <v>0</v>
      </c>
      <c r="E15" s="52">
        <v>293300</v>
      </c>
      <c r="F15" s="53">
        <v>-293300</v>
      </c>
      <c r="G15" s="54"/>
      <c r="H15" s="52">
        <v>0</v>
      </c>
      <c r="I15" s="55">
        <f t="shared" si="4"/>
        <v>0</v>
      </c>
      <c r="J15" s="56"/>
      <c r="K15" s="57"/>
    </row>
    <row r="16" spans="1:15" ht="30" x14ac:dyDescent="0.25">
      <c r="A16" s="49" t="s">
        <v>23</v>
      </c>
      <c r="B16" s="46" t="s">
        <v>20</v>
      </c>
      <c r="C16" s="50">
        <v>0</v>
      </c>
      <c r="D16" s="51">
        <v>0</v>
      </c>
      <c r="E16" s="52">
        <v>0</v>
      </c>
      <c r="F16" s="58">
        <v>46847</v>
      </c>
      <c r="G16" s="54">
        <v>46847</v>
      </c>
      <c r="H16" s="52">
        <v>0</v>
      </c>
      <c r="I16" s="55">
        <f t="shared" si="4"/>
        <v>46847</v>
      </c>
      <c r="J16" s="56"/>
      <c r="K16" s="59"/>
    </row>
    <row r="17" spans="1:11" ht="30" x14ac:dyDescent="0.25">
      <c r="A17" s="49" t="s">
        <v>24</v>
      </c>
      <c r="B17" s="46" t="s">
        <v>20</v>
      </c>
      <c r="C17" s="50">
        <v>0</v>
      </c>
      <c r="D17" s="51">
        <v>0</v>
      </c>
      <c r="E17" s="52">
        <v>0</v>
      </c>
      <c r="F17" s="53">
        <v>69479</v>
      </c>
      <c r="G17" s="54">
        <v>69479</v>
      </c>
      <c r="H17" s="52">
        <v>0</v>
      </c>
      <c r="I17" s="55">
        <f t="shared" si="4"/>
        <v>69479</v>
      </c>
      <c r="J17" s="56"/>
      <c r="K17" s="57"/>
    </row>
    <row r="18" spans="1:11" ht="30" x14ac:dyDescent="0.25">
      <c r="A18" s="49" t="s">
        <v>25</v>
      </c>
      <c r="B18" s="46" t="s">
        <v>20</v>
      </c>
      <c r="C18" s="50">
        <v>0</v>
      </c>
      <c r="D18" s="51">
        <v>0</v>
      </c>
      <c r="E18" s="52">
        <v>0</v>
      </c>
      <c r="F18" s="53">
        <v>70130</v>
      </c>
      <c r="G18" s="54">
        <v>70130</v>
      </c>
      <c r="H18" s="52">
        <v>0</v>
      </c>
      <c r="I18" s="55">
        <f t="shared" si="4"/>
        <v>70130</v>
      </c>
      <c r="J18" s="56"/>
      <c r="K18" s="57"/>
    </row>
    <row r="19" spans="1:11" ht="30" x14ac:dyDescent="0.25">
      <c r="A19" s="49" t="s">
        <v>26</v>
      </c>
      <c r="B19" s="46" t="s">
        <v>20</v>
      </c>
      <c r="C19" s="50">
        <v>0</v>
      </c>
      <c r="D19" s="51">
        <v>0</v>
      </c>
      <c r="E19" s="52">
        <v>0</v>
      </c>
      <c r="F19" s="53">
        <v>51552</v>
      </c>
      <c r="G19" s="54">
        <v>51552</v>
      </c>
      <c r="H19" s="52">
        <v>0</v>
      </c>
      <c r="I19" s="55">
        <f t="shared" si="4"/>
        <v>51552</v>
      </c>
      <c r="J19" s="56"/>
      <c r="K19" s="57"/>
    </row>
    <row r="20" spans="1:11" x14ac:dyDescent="0.25">
      <c r="A20" s="49" t="s">
        <v>27</v>
      </c>
      <c r="B20" s="46" t="s">
        <v>20</v>
      </c>
      <c r="C20" s="50">
        <v>0</v>
      </c>
      <c r="D20" s="51">
        <v>0</v>
      </c>
      <c r="E20" s="52">
        <v>0</v>
      </c>
      <c r="F20" s="53">
        <v>23976</v>
      </c>
      <c r="G20" s="54">
        <v>23976</v>
      </c>
      <c r="H20" s="52">
        <v>0</v>
      </c>
      <c r="I20" s="55">
        <f t="shared" si="4"/>
        <v>23976</v>
      </c>
      <c r="J20" s="56"/>
      <c r="K20" s="57"/>
    </row>
    <row r="21" spans="1:11" ht="45" x14ac:dyDescent="0.25">
      <c r="A21" s="49" t="s">
        <v>28</v>
      </c>
      <c r="B21" s="46" t="s">
        <v>20</v>
      </c>
      <c r="C21" s="50">
        <v>0</v>
      </c>
      <c r="D21" s="51">
        <v>0</v>
      </c>
      <c r="E21" s="52">
        <v>0</v>
      </c>
      <c r="F21" s="58">
        <v>53067</v>
      </c>
      <c r="G21" s="54">
        <v>53067</v>
      </c>
      <c r="H21" s="52">
        <v>0</v>
      </c>
      <c r="I21" s="55">
        <f t="shared" si="4"/>
        <v>53067</v>
      </c>
      <c r="J21" s="56"/>
      <c r="K21" s="59"/>
    </row>
    <row r="22" spans="1:11" ht="27.75" customHeight="1" x14ac:dyDescent="0.25">
      <c r="A22" s="49" t="s">
        <v>29</v>
      </c>
      <c r="B22" s="46" t="s">
        <v>20</v>
      </c>
      <c r="C22" s="50">
        <f t="shared" si="3"/>
        <v>201400</v>
      </c>
      <c r="D22" s="51">
        <v>0</v>
      </c>
      <c r="E22" s="52">
        <v>201400</v>
      </c>
      <c r="F22" s="53">
        <v>-86</v>
      </c>
      <c r="G22" s="54">
        <v>201314</v>
      </c>
      <c r="H22" s="52">
        <v>0</v>
      </c>
      <c r="I22" s="55">
        <f t="shared" si="4"/>
        <v>201314</v>
      </c>
    </row>
    <row r="23" spans="1:11" s="60" customFormat="1" x14ac:dyDescent="0.25">
      <c r="A23" s="49" t="s">
        <v>30</v>
      </c>
      <c r="B23" s="46" t="s">
        <v>20</v>
      </c>
      <c r="C23" s="50">
        <f t="shared" si="3"/>
        <v>160600</v>
      </c>
      <c r="D23" s="51">
        <v>0</v>
      </c>
      <c r="E23" s="52">
        <v>160600</v>
      </c>
      <c r="F23" s="58">
        <v>-47</v>
      </c>
      <c r="G23" s="54">
        <v>160553</v>
      </c>
      <c r="H23" s="52">
        <v>0</v>
      </c>
      <c r="I23" s="55">
        <f t="shared" si="4"/>
        <v>160553</v>
      </c>
    </row>
    <row r="24" spans="1:11" s="60" customFormat="1" x14ac:dyDescent="0.25">
      <c r="A24" s="49" t="s">
        <v>31</v>
      </c>
      <c r="B24" s="46" t="s">
        <v>20</v>
      </c>
      <c r="C24" s="50">
        <f t="shared" si="3"/>
        <v>163000</v>
      </c>
      <c r="D24" s="51">
        <v>0</v>
      </c>
      <c r="E24" s="52">
        <v>163000</v>
      </c>
      <c r="F24" s="58">
        <v>145</v>
      </c>
      <c r="G24" s="54">
        <v>163145</v>
      </c>
      <c r="H24" s="52">
        <v>0</v>
      </c>
      <c r="I24" s="55">
        <f t="shared" si="4"/>
        <v>163145</v>
      </c>
    </row>
    <row r="25" spans="1:11" s="60" customFormat="1" x14ac:dyDescent="0.25">
      <c r="A25" s="49" t="s">
        <v>32</v>
      </c>
      <c r="B25" s="46" t="s">
        <v>20</v>
      </c>
      <c r="C25" s="50">
        <f t="shared" si="3"/>
        <v>119000</v>
      </c>
      <c r="D25" s="51">
        <v>0</v>
      </c>
      <c r="E25" s="52">
        <v>119000</v>
      </c>
      <c r="F25" s="58">
        <v>-319</v>
      </c>
      <c r="G25" s="54">
        <v>118681</v>
      </c>
      <c r="H25" s="52">
        <v>0</v>
      </c>
      <c r="I25" s="55">
        <f t="shared" si="4"/>
        <v>118681</v>
      </c>
    </row>
    <row r="26" spans="1:11" s="60" customFormat="1" x14ac:dyDescent="0.25">
      <c r="A26" s="49" t="s">
        <v>33</v>
      </c>
      <c r="B26" s="46" t="s">
        <v>20</v>
      </c>
      <c r="C26" s="50">
        <f t="shared" si="3"/>
        <v>107700</v>
      </c>
      <c r="D26" s="51">
        <v>0</v>
      </c>
      <c r="E26" s="52">
        <v>107700</v>
      </c>
      <c r="F26" s="58">
        <v>-74</v>
      </c>
      <c r="G26" s="54">
        <v>107626</v>
      </c>
      <c r="H26" s="52">
        <v>0</v>
      </c>
      <c r="I26" s="55">
        <f t="shared" si="4"/>
        <v>107626</v>
      </c>
    </row>
    <row r="27" spans="1:11" s="60" customFormat="1" x14ac:dyDescent="0.25">
      <c r="A27" s="49" t="s">
        <v>34</v>
      </c>
      <c r="B27" s="46" t="s">
        <v>20</v>
      </c>
      <c r="C27" s="50">
        <f t="shared" si="3"/>
        <v>58000</v>
      </c>
      <c r="D27" s="51">
        <v>0</v>
      </c>
      <c r="E27" s="52">
        <v>58000</v>
      </c>
      <c r="F27" s="58">
        <v>-660</v>
      </c>
      <c r="G27" s="54">
        <v>57340</v>
      </c>
      <c r="H27" s="52">
        <v>0</v>
      </c>
      <c r="I27" s="55">
        <f t="shared" si="4"/>
        <v>57340</v>
      </c>
    </row>
    <row r="28" spans="1:11" s="60" customFormat="1" x14ac:dyDescent="0.25">
      <c r="A28" s="49" t="s">
        <v>35</v>
      </c>
      <c r="B28" s="61" t="s">
        <v>20</v>
      </c>
      <c r="C28" s="50">
        <f t="shared" si="3"/>
        <v>100000</v>
      </c>
      <c r="D28" s="51">
        <v>0</v>
      </c>
      <c r="E28" s="52">
        <v>100000</v>
      </c>
      <c r="F28" s="58">
        <v>-18598</v>
      </c>
      <c r="G28" s="62">
        <v>81402</v>
      </c>
      <c r="H28" s="63">
        <v>0</v>
      </c>
      <c r="I28" s="64">
        <f t="shared" si="4"/>
        <v>81402</v>
      </c>
    </row>
    <row r="29" spans="1:11" s="60" customFormat="1" ht="26.25" customHeight="1" x14ac:dyDescent="0.25">
      <c r="A29" s="65" t="s">
        <v>36</v>
      </c>
      <c r="B29" s="66"/>
      <c r="C29" s="67">
        <f>C30</f>
        <v>150000</v>
      </c>
      <c r="D29" s="68">
        <f t="shared" ref="D29:I29" si="5">D30</f>
        <v>0</v>
      </c>
      <c r="E29" s="68">
        <f t="shared" si="5"/>
        <v>150000</v>
      </c>
      <c r="F29" s="69">
        <f>F30</f>
        <v>-13490</v>
      </c>
      <c r="G29" s="70">
        <f t="shared" si="5"/>
        <v>136510</v>
      </c>
      <c r="H29" s="68">
        <f t="shared" si="5"/>
        <v>0</v>
      </c>
      <c r="I29" s="71">
        <f t="shared" si="5"/>
        <v>136510</v>
      </c>
    </row>
    <row r="30" spans="1:11" s="60" customFormat="1" x14ac:dyDescent="0.25">
      <c r="A30" s="72" t="s">
        <v>37</v>
      </c>
      <c r="B30" s="46"/>
      <c r="C30" s="73">
        <f>SUM(D30:E30)</f>
        <v>150000</v>
      </c>
      <c r="D30" s="74">
        <f t="shared" ref="D30:I30" si="6">SUM(D31:D31)</f>
        <v>0</v>
      </c>
      <c r="E30" s="75">
        <f t="shared" si="6"/>
        <v>150000</v>
      </c>
      <c r="F30" s="76">
        <f t="shared" si="6"/>
        <v>-13490</v>
      </c>
      <c r="G30" s="77">
        <f t="shared" si="6"/>
        <v>136510</v>
      </c>
      <c r="H30" s="74">
        <f t="shared" si="6"/>
        <v>0</v>
      </c>
      <c r="I30" s="78">
        <f t="shared" si="6"/>
        <v>136510</v>
      </c>
    </row>
    <row r="31" spans="1:11" s="60" customFormat="1" ht="30" x14ac:dyDescent="0.25">
      <c r="A31" s="79" t="s">
        <v>38</v>
      </c>
      <c r="B31" s="35" t="s">
        <v>20</v>
      </c>
      <c r="C31" s="80">
        <f t="shared" ref="C31" si="7">SUM(D31:E31)</f>
        <v>150000</v>
      </c>
      <c r="D31" s="81">
        <v>0</v>
      </c>
      <c r="E31" s="63">
        <v>150000</v>
      </c>
      <c r="F31" s="82">
        <v>-13490</v>
      </c>
      <c r="G31" s="83">
        <v>136510</v>
      </c>
      <c r="H31" s="81">
        <v>0</v>
      </c>
      <c r="I31" s="64">
        <f t="shared" si="4"/>
        <v>136510</v>
      </c>
    </row>
    <row r="32" spans="1:11" s="90" customFormat="1" ht="19.5" customHeight="1" x14ac:dyDescent="0.2">
      <c r="A32" s="84" t="s">
        <v>39</v>
      </c>
      <c r="B32" s="43"/>
      <c r="C32" s="85">
        <f t="shared" ref="C32:H32" si="8">SUM(C33,C37,C39)</f>
        <v>1639133</v>
      </c>
      <c r="D32" s="86">
        <f t="shared" si="8"/>
        <v>715000</v>
      </c>
      <c r="E32" s="86">
        <f>SUM(E33,E37,E39)</f>
        <v>924133</v>
      </c>
      <c r="F32" s="87">
        <f>SUM(F33,F37,F39)</f>
        <v>49764.320000000007</v>
      </c>
      <c r="G32" s="88">
        <f>SUM(G33,G37,G39)</f>
        <v>973897</v>
      </c>
      <c r="H32" s="86">
        <f t="shared" si="8"/>
        <v>715000</v>
      </c>
      <c r="I32" s="89">
        <f>SUM(I33,I37,I39)</f>
        <v>1688897.32</v>
      </c>
    </row>
    <row r="33" spans="1:9" s="60" customFormat="1" ht="13.5" customHeight="1" x14ac:dyDescent="0.25">
      <c r="A33" s="91" t="s">
        <v>40</v>
      </c>
      <c r="B33" s="46"/>
      <c r="C33" s="73">
        <f>SUM(D33:E33)</f>
        <v>795432</v>
      </c>
      <c r="D33" s="74">
        <f t="shared" ref="D33:I33" si="9">SUM(D34:D36)</f>
        <v>500000</v>
      </c>
      <c r="E33" s="75">
        <f t="shared" si="9"/>
        <v>295432</v>
      </c>
      <c r="F33" s="75">
        <f t="shared" si="9"/>
        <v>38000.320000000007</v>
      </c>
      <c r="G33" s="92">
        <f t="shared" si="9"/>
        <v>333432</v>
      </c>
      <c r="H33" s="93">
        <f t="shared" si="9"/>
        <v>500000</v>
      </c>
      <c r="I33" s="78">
        <f t="shared" si="9"/>
        <v>833432.32000000007</v>
      </c>
    </row>
    <row r="34" spans="1:9" s="99" customFormat="1" x14ac:dyDescent="0.25">
      <c r="A34" s="94" t="s">
        <v>41</v>
      </c>
      <c r="B34" s="46" t="s">
        <v>16</v>
      </c>
      <c r="C34" s="36">
        <f t="shared" ref="C34" si="10">SUM(D34:E34)</f>
        <v>425033</v>
      </c>
      <c r="D34" s="37">
        <v>300000</v>
      </c>
      <c r="E34" s="95">
        <f>390000-264967</f>
        <v>125033</v>
      </c>
      <c r="F34" s="96">
        <v>0</v>
      </c>
      <c r="G34" s="97">
        <v>125033</v>
      </c>
      <c r="H34" s="37">
        <v>300000</v>
      </c>
      <c r="I34" s="98">
        <f>E34+F34+H34</f>
        <v>425033</v>
      </c>
    </row>
    <row r="35" spans="1:9" s="99" customFormat="1" x14ac:dyDescent="0.25">
      <c r="A35" s="94" t="s">
        <v>42</v>
      </c>
      <c r="B35" s="46" t="s">
        <v>16</v>
      </c>
      <c r="C35" s="36">
        <f t="shared" ref="C35:C36" si="11">SUM(D35:E35)</f>
        <v>138444</v>
      </c>
      <c r="D35" s="37">
        <v>100000</v>
      </c>
      <c r="E35" s="95">
        <f>60000+16444-38000</f>
        <v>38444</v>
      </c>
      <c r="F35" s="100">
        <v>38000</v>
      </c>
      <c r="G35" s="97">
        <v>76444</v>
      </c>
      <c r="H35" s="95">
        <v>100000</v>
      </c>
      <c r="I35" s="98">
        <f>E35+F35+H35</f>
        <v>176444</v>
      </c>
    </row>
    <row r="36" spans="1:9" ht="27.75" customHeight="1" x14ac:dyDescent="0.25">
      <c r="A36" s="101" t="s">
        <v>43</v>
      </c>
      <c r="B36" s="102" t="s">
        <v>16</v>
      </c>
      <c r="C36" s="50">
        <f t="shared" si="11"/>
        <v>231955</v>
      </c>
      <c r="D36" s="51">
        <v>100000</v>
      </c>
      <c r="E36" s="52">
        <f>100000+31955</f>
        <v>131955</v>
      </c>
      <c r="F36" s="103">
        <v>0.32000000000698492</v>
      </c>
      <c r="G36" s="97">
        <v>131955</v>
      </c>
      <c r="H36" s="51">
        <v>100000</v>
      </c>
      <c r="I36" s="55">
        <f>E36+F36+H36</f>
        <v>231955.32</v>
      </c>
    </row>
    <row r="37" spans="1:9" s="90" customFormat="1" ht="17.25" customHeight="1" x14ac:dyDescent="0.25">
      <c r="A37" s="104" t="s">
        <v>44</v>
      </c>
      <c r="B37" s="102"/>
      <c r="C37" s="105">
        <f>SUM(D37:E37)</f>
        <v>383202</v>
      </c>
      <c r="D37" s="106">
        <f t="shared" ref="D37:I37" si="12">SUM(D38:D38)</f>
        <v>15000</v>
      </c>
      <c r="E37" s="107">
        <f t="shared" si="12"/>
        <v>368202</v>
      </c>
      <c r="F37" s="108">
        <f t="shared" si="12"/>
        <v>0</v>
      </c>
      <c r="G37" s="109">
        <f t="shared" si="12"/>
        <v>368202</v>
      </c>
      <c r="H37" s="107">
        <f t="shared" si="12"/>
        <v>15000</v>
      </c>
      <c r="I37" s="108">
        <f t="shared" si="12"/>
        <v>383202</v>
      </c>
    </row>
    <row r="38" spans="1:9" s="110" customFormat="1" ht="27.75" customHeight="1" x14ac:dyDescent="0.25">
      <c r="A38" s="94" t="s">
        <v>45</v>
      </c>
      <c r="B38" s="102" t="s">
        <v>16</v>
      </c>
      <c r="C38" s="50">
        <f t="shared" ref="C38" si="13">SUM(D38:E38)</f>
        <v>383202</v>
      </c>
      <c r="D38" s="51">
        <f>15000</f>
        <v>15000</v>
      </c>
      <c r="E38" s="52">
        <f>260000+123202-15000</f>
        <v>368202</v>
      </c>
      <c r="F38" s="96">
        <v>0</v>
      </c>
      <c r="G38" s="97">
        <v>368202</v>
      </c>
      <c r="H38" s="52">
        <f>15000</f>
        <v>15000</v>
      </c>
      <c r="I38" s="55">
        <f>E38+F38+H38</f>
        <v>383202</v>
      </c>
    </row>
    <row r="39" spans="1:9" s="60" customFormat="1" x14ac:dyDescent="0.25">
      <c r="A39" s="104" t="s">
        <v>46</v>
      </c>
      <c r="B39" s="46"/>
      <c r="C39" s="111">
        <f t="shared" ref="C39:C41" si="14">SUM(D39:E39)</f>
        <v>460499</v>
      </c>
      <c r="D39" s="31">
        <f t="shared" ref="D39:I39" si="15">SUM(D40:D41)</f>
        <v>200000</v>
      </c>
      <c r="E39" s="112">
        <f t="shared" si="15"/>
        <v>260499</v>
      </c>
      <c r="F39" s="112">
        <f t="shared" si="15"/>
        <v>11764</v>
      </c>
      <c r="G39" s="113">
        <f t="shared" si="15"/>
        <v>272263</v>
      </c>
      <c r="H39" s="31">
        <f t="shared" si="15"/>
        <v>200000</v>
      </c>
      <c r="I39" s="32">
        <f t="shared" si="15"/>
        <v>472263</v>
      </c>
    </row>
    <row r="40" spans="1:9" ht="15.75" customHeight="1" x14ac:dyDescent="0.25">
      <c r="A40" s="114" t="s">
        <v>47</v>
      </c>
      <c r="B40" s="46" t="s">
        <v>16</v>
      </c>
      <c r="C40" s="36">
        <f t="shared" si="14"/>
        <v>348318</v>
      </c>
      <c r="D40" s="37">
        <v>150000</v>
      </c>
      <c r="E40" s="95">
        <f>200000-1682</f>
        <v>198318</v>
      </c>
      <c r="F40" s="59">
        <v>11764</v>
      </c>
      <c r="G40" s="97">
        <v>210082</v>
      </c>
      <c r="H40" s="95">
        <v>150000</v>
      </c>
      <c r="I40" s="98">
        <f>E40+F40+H40</f>
        <v>360082</v>
      </c>
    </row>
    <row r="41" spans="1:9" ht="30" x14ac:dyDescent="0.25">
      <c r="A41" s="115" t="s">
        <v>48</v>
      </c>
      <c r="B41" s="116" t="s">
        <v>16</v>
      </c>
      <c r="C41" s="80">
        <f t="shared" si="14"/>
        <v>112181</v>
      </c>
      <c r="D41" s="81">
        <v>50000</v>
      </c>
      <c r="E41" s="63">
        <f>2181+60000</f>
        <v>62181</v>
      </c>
      <c r="F41" s="117">
        <v>0</v>
      </c>
      <c r="G41" s="83">
        <v>62181</v>
      </c>
      <c r="H41" s="81">
        <v>50000</v>
      </c>
      <c r="I41" s="64">
        <f t="shared" ref="I41" si="16">E41+F41+H41</f>
        <v>112181</v>
      </c>
    </row>
    <row r="42" spans="1:9" x14ac:dyDescent="0.25">
      <c r="A42" s="90"/>
      <c r="B42" s="118"/>
      <c r="C42" s="119"/>
      <c r="D42" s="120"/>
      <c r="E42" s="120"/>
      <c r="F42" s="121"/>
      <c r="G42" s="121"/>
      <c r="H42" s="121"/>
      <c r="I42" s="121"/>
    </row>
    <row r="43" spans="1:9" ht="13.5" customHeight="1" x14ac:dyDescent="0.25">
      <c r="A43" s="129"/>
      <c r="B43" s="129"/>
      <c r="C43" s="129"/>
      <c r="D43" s="130"/>
      <c r="E43" s="130"/>
    </row>
    <row r="44" spans="1:9" x14ac:dyDescent="0.25">
      <c r="F44" s="126"/>
      <c r="G44" s="126"/>
      <c r="H44" s="126"/>
      <c r="I44" s="127"/>
    </row>
    <row r="45" spans="1:9" x14ac:dyDescent="0.25">
      <c r="F45" s="128"/>
      <c r="G45" s="128"/>
      <c r="H45" s="128"/>
      <c r="I45" s="127"/>
    </row>
    <row r="46" spans="1:9" x14ac:dyDescent="0.25">
      <c r="F46" s="128"/>
      <c r="G46" s="128"/>
      <c r="H46" s="128"/>
      <c r="I46" s="127"/>
    </row>
    <row r="47" spans="1:9" x14ac:dyDescent="0.25">
      <c r="F47" s="128"/>
      <c r="G47" s="128"/>
      <c r="H47" s="128"/>
      <c r="I47" s="127"/>
    </row>
  </sheetData>
  <autoFilter ref="A6:I11"/>
  <mergeCells count="10">
    <mergeCell ref="A43:E43"/>
    <mergeCell ref="A1:E1"/>
    <mergeCell ref="C4:E4"/>
    <mergeCell ref="F4:I4"/>
    <mergeCell ref="A5:A6"/>
    <mergeCell ref="B5:B6"/>
    <mergeCell ref="C5:C6"/>
    <mergeCell ref="D5:E5"/>
    <mergeCell ref="F5:H5"/>
    <mergeCell ref="I5:I6"/>
  </mergeCells>
  <pageMargins left="0.74803149606299213" right="0.74803149606299213" top="1.1023622047244095" bottom="0.98425196850393704" header="0.51181102362204722" footer="0.51181102362204722"/>
  <pageSetup paperSize="9" scale="95" firstPageNumber="5" orientation="portrait" useFirstPageNumber="1" r:id="rId1"/>
  <headerFooter alignWithMargins="0">
    <oddHeader>&amp;RLisa 4
Tartu Linnavolikogu ... detsembri 2020. a
määruse nr ... juurde</oddHeader>
    <oddFooter xml:space="preserve">&amp;C&amp;P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lisa õiendile</vt:lpstr>
      <vt:lpstr>'lisa õiendile'!Print_Titles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Ratnik</dc:creator>
  <cp:lastModifiedBy>Irena Ratnik</cp:lastModifiedBy>
  <dcterms:created xsi:type="dcterms:W3CDTF">2021-01-13T06:38:28Z</dcterms:created>
  <dcterms:modified xsi:type="dcterms:W3CDTF">2021-01-13T06:48:40Z</dcterms:modified>
</cp:coreProperties>
</file>